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<sst xmlns="http://schemas.openxmlformats.org/spreadsheetml/2006/main" count="81" uniqueCount="70">
  <si>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</si>
  <si>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</si>
  <si>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</si>
  <si>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</si>
  <si>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</si>
  <si>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</si>
  <si>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</si>
  <si>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</si>
  <si>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</si>
  <si>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</si>
  <si>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</si>
  <si>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</si>
  <si>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</si>
  <si>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</si>
  <si>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</si>
  <si>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</si>
  <si>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</si>
  <si>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</si>
  <si>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</si>
  <si>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</si>
  <si>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</si>
  <si>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</si>
  <si>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</si>
  <si>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</si>
  <si>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</si>
  <si>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</si>
  <si>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</si>
  <si>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</si>
  <si>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</si>
  <si>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</si>
  <si>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</si>
  <si>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</si>
  <si>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</si>
  <si>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</si>
  <si>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</si>
  <si>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</si>
  <si>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</si>
  <si>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</si>
  <si>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</si>
  <si>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</si>
  <si>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</si>
  <si>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</si>
  <si>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</si>
  <si>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</si>
  <si>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</si>
  <si>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</si>
  <si>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</si>
  <si>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</si>
  <si>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</si>
  <si>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</si>
  <si>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</si>
  <si>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</si>
  <si>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</si>
  <si>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</si>
  <si>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</si>
  <si>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</si>
  <si>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</si>
  <si>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</si>
  <si>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</si>
  <si>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</si>
  <si>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</si>
  <si>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</si>
  <si>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</si>
  <si>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</si>
  <si>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</si>
  <si>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</si>
  <si>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</si>
  <si>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JUNIO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</si>
  <si>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junio 2019 fue de 136,972 Bpd; superior en 764 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</si>
  <si>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junio 2019 fue de 1,121 MMPCD; superior en 36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</si>
</sst>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.55"/>
      <color indexed="8"/>
      <name val="Calibri"/>
      <family val="2"/>
    </font>
    <font>
      <sz val="6.55"/>
      <color indexed="60"/>
      <name val="Calibri"/>
      <family val="2"/>
    </font>
    <font>
      <sz val="6.5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68309"/>
        <c:axId val="6014782"/>
      </c:scatterChart>
      <c:valAx>
        <c:axId val="6683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4782"/>
        <c:crosses val="autoZero"/>
        <c:crossBetween val="midCat"/>
        <c:dispUnits/>
      </c:valAx>
      <c:valAx>
        <c:axId val="601478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309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4133039"/>
        <c:axId val="17435304"/>
      </c:scatterChart>
      <c:valAx>
        <c:axId val="541330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35304"/>
        <c:crosses val="autoZero"/>
        <c:crossBetween val="midCat"/>
        <c:dispUnits/>
      </c:valAx>
      <c:valAx>
        <c:axId val="1743530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039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16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675"/>
          <c:w val="0.9185"/>
          <c:h val="0.72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(no)'!$C$175:$C$313</c:f>
              <c:numCache>
                <c:ptCount val="13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</c:numCache>
            </c:numRef>
          </c:xVal>
          <c:yVal>
            <c:numRef>
              <c:f>'ESTRUCTURA oil (no)'!$AI$175:$AI$313</c:f>
              <c:numCache>
                <c:ptCount val="13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(no)'!$C$19:$C$313</c:f>
              <c:numCache>
                <c:ptCount val="29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</c:numCache>
            </c:numRef>
          </c:xVal>
          <c:yVal>
            <c:numRef>
              <c:f>'ESTRUCTURA oil (no)'!$AJ$19:$AJ$313</c:f>
              <c:numCache>
                <c:ptCount val="29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136079</c:v>
                </c:pt>
                <c:pt idx="290">
                  <c:v>136079</c:v>
                </c:pt>
                <c:pt idx="291">
                  <c:v>136079</c:v>
                </c:pt>
                <c:pt idx="292">
                  <c:v>136079</c:v>
                </c:pt>
                <c:pt idx="293">
                  <c:v>136079</c:v>
                </c:pt>
                <c:pt idx="294">
                  <c:v>136079</c:v>
                </c:pt>
              </c:numCache>
            </c:numRef>
          </c:yVal>
          <c:smooth val="0"/>
        </c:ser>
        <c:axId val="22700009"/>
        <c:axId val="2973490"/>
      </c:scatterChart>
      <c:valAx>
        <c:axId val="22700009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73490"/>
        <c:crosses val="autoZero"/>
        <c:crossBetween val="midCat"/>
        <c:dispUnits/>
        <c:majorUnit val="1"/>
        <c:minorUnit val="0.1"/>
      </c:valAx>
      <c:valAx>
        <c:axId val="2973490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700009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5"/>
          <c:y val="0.942"/>
          <c:w val="0.793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3"/>
          <c:w val="0.934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(no)'!$B$167:$B$310</c:f>
              <c:numCache>
                <c:ptCount val="14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</c:numCache>
            </c:numRef>
          </c:xVal>
          <c:yVal>
            <c:numRef>
              <c:f>'ESTRUCTURA gas (no)'!$N$167:$N$310</c:f>
              <c:numCache>
                <c:ptCount val="144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(no)'!$B$167:$B$310</c:f>
              <c:numCache>
                <c:ptCount val="14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</c:numCache>
            </c:numRef>
          </c:xVal>
          <c:yVal>
            <c:numRef>
              <c:f>'ESTRUCTURA gas (no)'!$O$167:$O$310</c:f>
              <c:numCache>
                <c:ptCount val="144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1182867.5487</c:v>
                </c:pt>
                <c:pt idx="139">
                  <c:v>1182867.5487</c:v>
                </c:pt>
                <c:pt idx="140">
                  <c:v>1182867.5487</c:v>
                </c:pt>
                <c:pt idx="141">
                  <c:v>1182867.5487</c:v>
                </c:pt>
                <c:pt idx="142">
                  <c:v>1182867.5487</c:v>
                </c:pt>
                <c:pt idx="143">
                  <c:v>1182867.5487</c:v>
                </c:pt>
              </c:numCache>
            </c:numRef>
          </c:yVal>
          <c:smooth val="0"/>
        </c:ser>
        <c:axId val="26761411"/>
        <c:axId val="39526108"/>
      </c:scatterChart>
      <c:valAx>
        <c:axId val="26761411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526108"/>
        <c:crosses val="autoZero"/>
        <c:crossBetween val="midCat"/>
        <c:dispUnits/>
        <c:majorUnit val="1"/>
        <c:minorUnit val="0.1"/>
      </c:valAx>
      <c:valAx>
        <c:axId val="39526108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761411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0.92575</cdr:x>
      <cdr:y>0.544</cdr:y>
    </cdr:from>
    <cdr:to>
      <cdr:x>0.92575</cdr:x>
      <cdr:y>0.545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648450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0.91925</cdr:x>
      <cdr:y>0.514</cdr:y>
    </cdr:from>
    <cdr:to>
      <cdr:x>1</cdr:x>
      <cdr:y>0.5635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600825" y="205740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136,972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</cdr:y>
    </cdr:from>
    <cdr:to>
      <cdr:x>0.45475</cdr:x>
      <cdr:y>0.56575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1452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13</xdr:col>
      <xdr:colOff>180975</xdr:colOff>
      <xdr:row>30</xdr:row>
      <xdr:rowOff>95250</xdr:rowOff>
    </xdr:to>
    <xdr:graphicFrame>
      <xdr:nvGraphicFramePr>
        <xdr:cNvPr id="1" name="Chart 1026"/>
        <xdr:cNvGraphicFramePr/>
      </xdr:nvGraphicFramePr>
      <xdr:xfrm>
        <a:off x="619125" y="1066800"/>
        <a:ext cx="7181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3"/>
  <sheetViews>
    <sheetView zoomScalePageLayoutView="0" workbookViewId="0" topLeftCell="A5">
      <pane xSplit="4" ySplit="3" topLeftCell="AI295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L325" sqref="AL325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2">
        <v>4271.266666666666</v>
      </c>
      <c r="K90" s="292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1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1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1">
        <v>3199</v>
      </c>
      <c r="K153" s="291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1">
        <v>3167</v>
      </c>
      <c r="K154" s="291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1">
        <v>3182</v>
      </c>
      <c r="K155" s="291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0">
        <f>93766/31</f>
        <v>3024.7096774193546</v>
      </c>
      <c r="K159" s="290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1">
        <v>2984</v>
      </c>
      <c r="K160" s="291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1">
        <v>2909</v>
      </c>
      <c r="K162" s="291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1">
        <v>2853</v>
      </c>
      <c r="K164" s="291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0">
        <f>90267/30</f>
        <v>3008.9</v>
      </c>
      <c r="K167" s="290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0">
        <f>91935/31</f>
        <v>2965.6451612903224</v>
      </c>
      <c r="K168" s="290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0">
        <f>87309/30</f>
        <v>2910.3</v>
      </c>
      <c r="K169" s="290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0">
        <f>90019/31</f>
        <v>2903.8387096774195</v>
      </c>
      <c r="K170" s="290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0">
        <f>89184/31</f>
        <v>2876.9032258064517</v>
      </c>
      <c r="K171" s="290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0">
        <f>86428/30</f>
        <v>2880.9333333333334</v>
      </c>
      <c r="K172" s="290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0">
        <f>87919/31</f>
        <v>2836.0967741935483</v>
      </c>
      <c r="K173" s="290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0">
        <f>84130/30</f>
        <v>2804.3333333333335</v>
      </c>
      <c r="K174" s="290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0">
        <f>82208/31</f>
        <v>2651.8709677419356</v>
      </c>
      <c r="K175" s="290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0">
        <f>86419/31</f>
        <v>2787.7096774193546</v>
      </c>
      <c r="K176" s="290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0">
        <f>74593/29</f>
        <v>2572.1724137931033</v>
      </c>
      <c r="K177" s="290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0">
        <f>85851/31</f>
        <v>2769.3870967741937</v>
      </c>
      <c r="K180" s="290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0">
        <f>87560/30</f>
        <v>2918.6666666666665</v>
      </c>
      <c r="K181" s="290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0">
        <f>88738/31</f>
        <v>2862.516129032258</v>
      </c>
      <c r="K182" s="290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3">
        <v>3291.64516129032</v>
      </c>
      <c r="K224" s="29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6">
        <f>95861/30</f>
        <v>3195.366666666667</v>
      </c>
      <c r="K239" s="287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6">
        <f>109894/31</f>
        <v>3544.967741935484</v>
      </c>
      <c r="K240" s="287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6">
        <f>92416/30</f>
        <v>3080.5333333333333</v>
      </c>
      <c r="K241" s="287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6">
        <f>112945/31</f>
        <v>3643.3870967741937</v>
      </c>
      <c r="K242" s="287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6">
        <f>115529/31</f>
        <v>3726.7419354838707</v>
      </c>
      <c r="K243" s="287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6">
        <f>111777/30</f>
        <v>3725.9</v>
      </c>
      <c r="K244" s="287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6">
        <f>110419/31</f>
        <v>3561.9032258064517</v>
      </c>
      <c r="K245" s="287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6">
        <f>105792/30</f>
        <v>3526.4</v>
      </c>
      <c r="K246" s="287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6">
        <f>110534/31</f>
        <v>3565.6129032258063</v>
      </c>
      <c r="K247" s="287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2">
        <v>3553.451612903226</v>
      </c>
      <c r="K259" s="283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4">
        <v>3458.1612903225805</v>
      </c>
      <c r="K260" s="28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4">
        <v>3550.9285714285716</v>
      </c>
      <c r="K261" s="28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4">
        <v>3401.6451612903224</v>
      </c>
      <c r="K262" s="28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4">
        <v>3415.6666666666665</v>
      </c>
      <c r="K263" s="28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4">
        <v>3440.967741935484</v>
      </c>
      <c r="K264" s="28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4">
        <v>3394.3</v>
      </c>
      <c r="K265" s="28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4">
        <v>3407.064516129032</v>
      </c>
      <c r="K266" s="28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4">
        <v>3457.12903225806</v>
      </c>
      <c r="K267" s="28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4">
        <v>3365.76666666667</v>
      </c>
      <c r="K268" s="28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4">
        <v>3472.967741935484</v>
      </c>
      <c r="K269" s="28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4">
        <v>3349.4</v>
      </c>
      <c r="K270" s="28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4">
        <v>3288.8709677419356</v>
      </c>
      <c r="K271" s="28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78">
        <v>3243.32258064516</v>
      </c>
      <c r="K272" s="27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78">
        <v>3242.896551724138</v>
      </c>
      <c r="K273" s="27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78">
        <v>2940.90322580645</v>
      </c>
      <c r="K274" s="27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78">
        <v>3179.33333333333</v>
      </c>
      <c r="K275" s="27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78">
        <v>3165.16129032258</v>
      </c>
      <c r="K276" s="27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78">
        <v>3254.866666666667</v>
      </c>
      <c r="K277" s="27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78">
        <v>3235.8387096774195</v>
      </c>
      <c r="K278" s="27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136079</v>
      </c>
      <c r="AK308" s="273">
        <f t="shared" si="45"/>
        <v>-8987</v>
      </c>
    </row>
    <row r="309" spans="3:37" ht="12.75">
      <c r="C309" s="268">
        <f>+C308+0.0833333</f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136079</v>
      </c>
      <c r="AK309" s="273">
        <f t="shared" si="45"/>
        <v>11199</v>
      </c>
    </row>
    <row r="310" spans="3:37" ht="12.75">
      <c r="C310" s="268">
        <f>+C309+0.0833333</f>
        <v>2019.249989900015</v>
      </c>
      <c r="D310" s="269">
        <v>43525</v>
      </c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1">
        <v>140094</v>
      </c>
      <c r="AJ310" s="272">
        <v>136079</v>
      </c>
      <c r="AK310" s="273">
        <f>+AI310-AI309</f>
        <v>-2395</v>
      </c>
    </row>
    <row r="311" spans="3:37" ht="12.75">
      <c r="C311" s="268">
        <f>+C310+0.0833333</f>
        <v>2019.333323200015</v>
      </c>
      <c r="D311" s="269">
        <v>43556</v>
      </c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1">
        <v>129871</v>
      </c>
      <c r="AJ311" s="272">
        <v>136079</v>
      </c>
      <c r="AK311" s="273">
        <f>+AI311-AI310</f>
        <v>-10223</v>
      </c>
    </row>
    <row r="312" spans="3:37" ht="12.75">
      <c r="C312" s="268">
        <f>+C311+0.0833333</f>
        <v>2019.416656500015</v>
      </c>
      <c r="D312" s="269">
        <v>43586</v>
      </c>
      <c r="AI312" s="271">
        <v>136208</v>
      </c>
      <c r="AJ312" s="272">
        <v>136079</v>
      </c>
      <c r="AK312" s="273">
        <f>+AI312-AI311</f>
        <v>6337</v>
      </c>
    </row>
    <row r="313" spans="3:37" ht="12.75">
      <c r="C313" s="268">
        <f>+C312+0.0833333</f>
        <v>2019.499989800015</v>
      </c>
      <c r="D313" s="269">
        <v>43617</v>
      </c>
      <c r="AI313" s="271">
        <v>136972</v>
      </c>
      <c r="AJ313" s="272">
        <v>136079</v>
      </c>
      <c r="AK313" s="273">
        <f>+AI313-AI312</f>
        <v>764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O316" sqref="O316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09"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1182867.5487</v>
      </c>
      <c r="P305" s="276">
        <f t="shared" si="27"/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1182867.5487</v>
      </c>
      <c r="P306" s="276">
        <f t="shared" si="27"/>
        <v>-51787.26469999994</v>
      </c>
    </row>
    <row r="307" spans="2:16" ht="12.75">
      <c r="B307" s="274">
        <f t="shared" si="14"/>
        <v>2019.2499899000131</v>
      </c>
      <c r="C307" s="275">
        <v>43525</v>
      </c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2">
        <v>1194725.7082</v>
      </c>
      <c r="O307" s="272">
        <v>1182867.5487</v>
      </c>
      <c r="P307" s="276">
        <f t="shared" si="27"/>
        <v>-69433.64540000004</v>
      </c>
    </row>
    <row r="308" spans="2:16" ht="12.75">
      <c r="B308" s="274">
        <f t="shared" si="14"/>
        <v>2019.3333232000132</v>
      </c>
      <c r="C308" s="275">
        <v>43556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2">
        <v>1119085.7704</v>
      </c>
      <c r="O308" s="272">
        <v>1182867.5487</v>
      </c>
      <c r="P308" s="276">
        <f t="shared" si="27"/>
        <v>-75639.93779999996</v>
      </c>
    </row>
    <row r="309" spans="2:16" ht="12.75">
      <c r="B309" s="274">
        <f>+B308+0.0833333</f>
        <v>2019.4166565000132</v>
      </c>
      <c r="C309" s="275">
        <v>43586</v>
      </c>
      <c r="D309"/>
      <c r="E309" s="20"/>
      <c r="F309" s="20"/>
      <c r="N309" s="272">
        <v>1085771.1066</v>
      </c>
      <c r="O309" s="272">
        <v>1182867.5487</v>
      </c>
      <c r="P309" s="276">
        <f>N309-N308</f>
        <v>-33314.66379999998</v>
      </c>
    </row>
    <row r="310" spans="2:16" ht="12.75">
      <c r="B310" s="274">
        <f>+B309+0.0833333</f>
        <v>2019.4999898000133</v>
      </c>
      <c r="C310" s="275">
        <v>43617</v>
      </c>
      <c r="D310"/>
      <c r="E310" s="20"/>
      <c r="F310" s="20"/>
      <c r="N310" s="272">
        <v>1121341.1848</v>
      </c>
      <c r="O310" s="272">
        <v>1182867.5487</v>
      </c>
      <c r="P310" s="276">
        <f>N310-N309</f>
        <v>35570.07819999987</v>
      </c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51">
      <selection activeCell="N81" sqref="N8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92.25" customHeight="1">
      <c r="C34" s="300" t="s">
        <v>68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69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2019-03-11T19:32:55Z</cp:lastPrinted>
  <dcterms:created xsi:type="dcterms:W3CDTF">1997-07-01T22:48:52Z</dcterms:created>
  <dcterms:modified xsi:type="dcterms:W3CDTF">2019-07-05T21:44:33Z</dcterms:modified>
  <cp:category/>
  <cp:version/>
  <cp:contentType/>
  <cp:contentStatus/>
</cp:coreProperties>
</file>